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4rk/Desktop/"/>
    </mc:Choice>
  </mc:AlternateContent>
  <xr:revisionPtr revIDLastSave="0" documentId="8_{1A4B803F-D3C4-B749-8F51-803193204B21}" xr6:coauthVersionLast="47" xr6:coauthVersionMax="47" xr10:uidLastSave="{00000000-0000-0000-0000-000000000000}"/>
  <bookViews>
    <workbookView xWindow="0" yWindow="500" windowWidth="28800" windowHeight="16240" xr2:uid="{00000000-000D-0000-FFFF-FFFF00000000}"/>
  </bookViews>
  <sheets>
    <sheet name="export_address_token_0xde741b4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41" i="1"/>
  <c r="B42" i="1"/>
  <c r="B41" i="1"/>
  <c r="C40" i="1"/>
  <c r="B40" i="1"/>
  <c r="C39" i="1"/>
  <c r="B39" i="1"/>
  <c r="B37" i="1"/>
  <c r="B36" i="1"/>
  <c r="B35" i="1"/>
  <c r="B34" i="1"/>
  <c r="H29" i="1"/>
  <c r="H27" i="1"/>
  <c r="H25" i="1"/>
  <c r="H22" i="1"/>
  <c r="H19" i="1"/>
  <c r="H15" i="1"/>
  <c r="H12" i="1"/>
  <c r="H10" i="1"/>
  <c r="H8" i="1"/>
  <c r="H6" i="1"/>
</calcChain>
</file>

<file path=xl/sharedStrings.xml><?xml version="1.0" encoding="utf-8"?>
<sst xmlns="http://schemas.openxmlformats.org/spreadsheetml/2006/main" count="156" uniqueCount="56">
  <si>
    <t>Txhash</t>
  </si>
  <si>
    <t>DateTime</t>
  </si>
  <si>
    <t>Value</t>
  </si>
  <si>
    <t>ContractAddress</t>
  </si>
  <si>
    <t>TokenName</t>
  </si>
  <si>
    <t>TokenSymbol</t>
  </si>
  <si>
    <t>0x19eeadc7ed9df282447e11b122dc7162b769ec90a4bb35281880566878ac048b</t>
  </si>
  <si>
    <t>0xdac17f958d2ee523a2206206994597c13d831ec7</t>
  </si>
  <si>
    <t>Tether USD</t>
  </si>
  <si>
    <t>USDT</t>
  </si>
  <si>
    <t>0xe6a646f9ff2a680603dc2c0c5c001fb1552dc6f138e7e58b3ebec82e383f8d93</t>
  </si>
  <si>
    <t>0xa0b86991c6218b36c1d19d4a2e9eb0ce3606eb48</t>
  </si>
  <si>
    <t>USD Coin</t>
  </si>
  <si>
    <t>USDC</t>
  </si>
  <si>
    <t>0x0421512c53e7f46ec496a03cc939a68b1adc7bb23be9363e9c1d8b20ee3a813c</t>
  </si>
  <si>
    <t>0x0ce434b38bec5db8b4d2d01e6fc526719f0d0a43f9325f29fb058f0918cf0925</t>
  </si>
  <si>
    <t>0x3d3aaa8d50a79e05e76b3cd3ccd549633bcc1d68b6764426d5b978b9349b5480</t>
  </si>
  <si>
    <t>0x949d48eca67b17269629c7194f4b727d4ef9e5d6</t>
  </si>
  <si>
    <t>Merit Circle</t>
  </si>
  <si>
    <t>MC</t>
  </si>
  <si>
    <t>0x126cdd5008b8f8805d23d84068fa38d178aeca9535e0781bfd941d6923f9e601</t>
  </si>
  <si>
    <t>0x11b9ef0a2b77d726b9cb0b422491b4d1a97ae21624570157679182f40db34d63</t>
  </si>
  <si>
    <t>0x6c28868c057d90f71239c7abbfebf7ad858091a397a82831ef3f642295678202</t>
  </si>
  <si>
    <t>0x2d7a652e3d176eaa3dc47ef7b725fe7b1428b0c17d8275777f15662132f4bbdb</t>
  </si>
  <si>
    <t>0x3297ccd99fa16360878dae292796ad5b7833228713fc5aba2d3e14f82ae897ad</t>
  </si>
  <si>
    <t>0xa4890f07c046f5564f3fbb16e51e0f16de4df11c30ae13c3b51fb66291266ea7</t>
  </si>
  <si>
    <t>0x18d736b9538f0f0f42159abcdb6b43cc994d24b5cbe7b472a5a00c6e13f6ebdb</t>
  </si>
  <si>
    <t>0x1373bc2e61f29efd26451b275b569b5da8e2db5deb858c951a276d4843726a79</t>
  </si>
  <si>
    <t>0xc02aaa39b223fe8d0a0e5c4f27ead9083c756cc2</t>
  </si>
  <si>
    <t>Wrapped Ether</t>
  </si>
  <si>
    <t>WETH</t>
  </si>
  <si>
    <t>0xdd50faee7c742cf27b0607bd000b7470a6e7439c08f103117067ed1d33d2ac8f</t>
  </si>
  <si>
    <t>0x3cc2c6da111faced030373662a8395c113cd7834419379ab25b9a0ad28c0b251</t>
  </si>
  <si>
    <t>0x2260fac5e5542a773aa44fbcfedf7c193bc2c599</t>
  </si>
  <si>
    <t>Wrapped BTC</t>
  </si>
  <si>
    <t>WBTC</t>
  </si>
  <si>
    <t>0x53f070425e799545bd41d636a72290178e176704b3c1211f6d34b7c5bfbee61b</t>
  </si>
  <si>
    <t>0x839b084074b70e7643b9867639de0d818e94d86ff1c5efcbef5ee2e720cade27</t>
  </si>
  <si>
    <t>0xf900eeaac6d7d9b66c7c56ef77d62acfe6077d03c54bc820ce274c0f1c19c0f4</t>
  </si>
  <si>
    <t>0xab6e765fb5339ac42c717f3d6fa638cc493da0b7999593eca37900eadc04e488</t>
  </si>
  <si>
    <t>0x72f03c6dfcfe0bca36d8ae337acfd0b4f3e31061f07956e946d37cc0ac9804c3</t>
  </si>
  <si>
    <t>Category</t>
  </si>
  <si>
    <t>Income out of token sales</t>
  </si>
  <si>
    <t>avg price</t>
  </si>
  <si>
    <t>Buyback</t>
  </si>
  <si>
    <t>ETH Buyback</t>
  </si>
  <si>
    <t>Transfer to DAO Treasury</t>
  </si>
  <si>
    <t>wBTC Buyback</t>
  </si>
  <si>
    <t>Total income during the month out of tokensales:</t>
  </si>
  <si>
    <t>Total $MC token bought back during the month:</t>
  </si>
  <si>
    <t>Total $MC tokens send back to the treasury:</t>
  </si>
  <si>
    <t>Total $MC tokens left to be burned:</t>
  </si>
  <si>
    <t>Total USDC send back to the treasury:</t>
  </si>
  <si>
    <t>Total USDC used to buy wBTC+ETH</t>
  </si>
  <si>
    <t>Total USDC used to buyback $MC tokens for the treasury:</t>
  </si>
  <si>
    <t>Total USDC used to buyback $MC tokens for burning: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</si>
</sst>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$-409]* #,##0.00_);_([$$-409]* \(#,##0.00\);_([$$-409]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22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42" applyNumberFormat="1" applyFont="1"/>
    <xf numFmtId="9" fontId="0" fillId="0" borderId="0" xfId="43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mma" xfId="42" builtinId="3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3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10" workbookViewId="0">
      <selection activeCell="D34" sqref="D34"/>
    </sheetView>
  </sheetViews>
  <sheetFormatPr baseColWidth="10" defaultColWidth="8.6640625" defaultRowHeight="15" x14ac:dyDescent="0.2"/>
  <cols>
    <col min="1" max="1" width="68.1640625" bestFit="1" customWidth="1"/>
    <col min="2" max="2" width="15.1640625" bestFit="1" customWidth="1"/>
    <col min="3" max="3" width="13.6640625" bestFit="1" customWidth="1"/>
    <col min="4" max="4" width="12" bestFit="1" customWidth="1"/>
    <col min="5" max="5" width="10.83203125" bestFit="1" customWidth="1"/>
    <col min="6" max="6" width="43.1640625" customWidth="1"/>
    <col min="7" max="7" width="23.6640625" customWidth="1"/>
    <col min="8" max="8" width="11.1640625" bestFit="1" customWidth="1"/>
  </cols>
  <sheetData>
    <row r="1" spans="1:8" x14ac:dyDescent="0.2">
      <c r="A1" t="s">
        <v>0</v>
      </c>
      <c r="B1" t="s">
        <v>1</v>
      </c>
      <c r="C1" t="s">
        <v>4</v>
      </c>
      <c r="D1" t="s">
        <v>5</v>
      </c>
      <c r="E1" t="s">
        <v>2</v>
      </c>
      <c r="F1" t="s">
        <v>3</v>
      </c>
      <c r="G1" t="s">
        <v>41</v>
      </c>
      <c r="H1" t="s">
        <v>43</v>
      </c>
    </row>
    <row r="2" spans="1:8" x14ac:dyDescent="0.2">
      <c r="A2" t="s">
        <v>6</v>
      </c>
      <c r="B2" s="1">
        <v>44551.618622685186</v>
      </c>
      <c r="C2" t="s">
        <v>8</v>
      </c>
      <c r="D2" t="s">
        <v>9</v>
      </c>
      <c r="E2" s="2">
        <v>198728</v>
      </c>
      <c r="F2" t="s">
        <v>7</v>
      </c>
      <c r="G2" t="s">
        <v>42</v>
      </c>
    </row>
    <row r="3" spans="1:8" x14ac:dyDescent="0.2">
      <c r="A3" t="s">
        <v>10</v>
      </c>
      <c r="B3" s="1">
        <v>44557.390138888892</v>
      </c>
      <c r="C3" t="s">
        <v>12</v>
      </c>
      <c r="D3" t="s">
        <v>13</v>
      </c>
      <c r="E3" s="3">
        <v>468094.451008</v>
      </c>
      <c r="F3" t="s">
        <v>11</v>
      </c>
      <c r="G3" t="s">
        <v>42</v>
      </c>
    </row>
    <row r="4" spans="1:8" x14ac:dyDescent="0.2">
      <c r="A4" t="s">
        <v>14</v>
      </c>
      <c r="B4" s="1">
        <v>44557.876331018517</v>
      </c>
      <c r="C4" t="s">
        <v>12</v>
      </c>
      <c r="D4" t="s">
        <v>13</v>
      </c>
      <c r="E4" s="2">
        <v>139531</v>
      </c>
      <c r="F4" t="s">
        <v>11</v>
      </c>
      <c r="G4" t="s">
        <v>42</v>
      </c>
    </row>
    <row r="5" spans="1:8" x14ac:dyDescent="0.2">
      <c r="A5" t="s">
        <v>15</v>
      </c>
      <c r="B5" s="1">
        <v>44557.878472222219</v>
      </c>
      <c r="C5" t="s">
        <v>12</v>
      </c>
      <c r="D5" t="s">
        <v>13</v>
      </c>
      <c r="E5" s="3">
        <v>35485.769081999999</v>
      </c>
      <c r="F5" t="s">
        <v>11</v>
      </c>
      <c r="G5" t="s">
        <v>42</v>
      </c>
    </row>
    <row r="6" spans="1:8" x14ac:dyDescent="0.2">
      <c r="A6" t="s">
        <v>16</v>
      </c>
      <c r="B6" s="1">
        <v>44558.729143518518</v>
      </c>
      <c r="C6" t="s">
        <v>18</v>
      </c>
      <c r="D6" t="s">
        <v>19</v>
      </c>
      <c r="E6" s="3">
        <v>36801.481399999997</v>
      </c>
      <c r="F6" t="s">
        <v>17</v>
      </c>
      <c r="G6" s="4" t="s">
        <v>44</v>
      </c>
      <c r="H6" s="5">
        <f>E7/E6</f>
        <v>5.400000011956041</v>
      </c>
    </row>
    <row r="7" spans="1:8" x14ac:dyDescent="0.2">
      <c r="A7" t="s">
        <v>16</v>
      </c>
      <c r="B7" s="1">
        <v>44558.729143518518</v>
      </c>
      <c r="C7" t="s">
        <v>8</v>
      </c>
      <c r="D7" t="s">
        <v>9</v>
      </c>
      <c r="E7" s="2">
        <v>198728</v>
      </c>
      <c r="F7" t="s">
        <v>7</v>
      </c>
      <c r="G7" s="4"/>
      <c r="H7" s="5"/>
    </row>
    <row r="8" spans="1:8" x14ac:dyDescent="0.2">
      <c r="A8" t="s">
        <v>20</v>
      </c>
      <c r="B8" s="1">
        <v>44558.731585648151</v>
      </c>
      <c r="C8" t="s">
        <v>18</v>
      </c>
      <c r="D8" t="s">
        <v>19</v>
      </c>
      <c r="E8" s="3">
        <v>51101.011876380799</v>
      </c>
      <c r="F8" t="s">
        <v>17</v>
      </c>
      <c r="G8" s="4" t="s">
        <v>44</v>
      </c>
      <c r="H8" s="5">
        <f>E9/E8</f>
        <v>5.3000000022344329</v>
      </c>
    </row>
    <row r="9" spans="1:8" x14ac:dyDescent="0.2">
      <c r="A9" t="s">
        <v>20</v>
      </c>
      <c r="B9" s="1">
        <v>44558.731585648151</v>
      </c>
      <c r="C9" t="s">
        <v>12</v>
      </c>
      <c r="D9" t="s">
        <v>13</v>
      </c>
      <c r="E9" s="3">
        <v>270835.363059</v>
      </c>
      <c r="F9" t="s">
        <v>11</v>
      </c>
      <c r="G9" s="4"/>
      <c r="H9" s="5"/>
    </row>
    <row r="10" spans="1:8" x14ac:dyDescent="0.2">
      <c r="A10" t="s">
        <v>21</v>
      </c>
      <c r="B10" s="1">
        <v>44558.757604166669</v>
      </c>
      <c r="C10" t="s">
        <v>18</v>
      </c>
      <c r="D10" t="s">
        <v>19</v>
      </c>
      <c r="E10" s="3">
        <v>18495.904689953401</v>
      </c>
      <c r="F10" t="s">
        <v>17</v>
      </c>
      <c r="G10" s="4" t="s">
        <v>44</v>
      </c>
      <c r="H10" s="5">
        <f>E11/E10</f>
        <v>5.3000000022300595</v>
      </c>
    </row>
    <row r="11" spans="1:8" x14ac:dyDescent="0.2">
      <c r="A11" t="s">
        <v>21</v>
      </c>
      <c r="B11" s="1">
        <v>44558.757604166669</v>
      </c>
      <c r="C11" t="s">
        <v>12</v>
      </c>
      <c r="D11" t="s">
        <v>13</v>
      </c>
      <c r="E11" s="3">
        <v>98028.294897999993</v>
      </c>
      <c r="F11" t="s">
        <v>11</v>
      </c>
      <c r="G11" s="4"/>
      <c r="H11" s="5"/>
    </row>
    <row r="12" spans="1:8" x14ac:dyDescent="0.2">
      <c r="A12" t="s">
        <v>22</v>
      </c>
      <c r="B12" s="1">
        <v>44558.766469907408</v>
      </c>
      <c r="C12" t="s">
        <v>18</v>
      </c>
      <c r="D12" t="s">
        <v>19</v>
      </c>
      <c r="E12" s="3">
        <v>17604.4826512404</v>
      </c>
      <c r="F12" t="s">
        <v>17</v>
      </c>
      <c r="G12" s="4" t="s">
        <v>44</v>
      </c>
      <c r="H12" s="5">
        <f>E13/E12</f>
        <v>5.3000000022395364</v>
      </c>
    </row>
    <row r="13" spans="1:8" x14ac:dyDescent="0.2">
      <c r="A13" t="s">
        <v>22</v>
      </c>
      <c r="B13" s="1">
        <v>44558.766469907408</v>
      </c>
      <c r="C13" t="s">
        <v>12</v>
      </c>
      <c r="D13" t="s">
        <v>13</v>
      </c>
      <c r="E13" s="3">
        <v>93303.758090999996</v>
      </c>
      <c r="F13" t="s">
        <v>11</v>
      </c>
      <c r="G13" s="4"/>
      <c r="H13" s="5"/>
    </row>
    <row r="14" spans="1:8" x14ac:dyDescent="0.2">
      <c r="A14" t="s">
        <v>23</v>
      </c>
      <c r="B14" s="1">
        <v>44558.80909722222</v>
      </c>
      <c r="C14" t="s">
        <v>12</v>
      </c>
      <c r="D14" t="s">
        <v>13</v>
      </c>
      <c r="E14" s="3">
        <v>98514.249353000007</v>
      </c>
      <c r="F14" t="s">
        <v>11</v>
      </c>
      <c r="G14" t="s">
        <v>42</v>
      </c>
    </row>
    <row r="15" spans="1:8" x14ac:dyDescent="0.2">
      <c r="A15" t="s">
        <v>24</v>
      </c>
      <c r="B15" s="1">
        <v>44558.811550925922</v>
      </c>
      <c r="C15" t="s">
        <v>12</v>
      </c>
      <c r="D15" t="s">
        <v>13</v>
      </c>
      <c r="E15" s="2">
        <v>44370</v>
      </c>
      <c r="F15" t="s">
        <v>11</v>
      </c>
      <c r="G15" s="4" t="s">
        <v>44</v>
      </c>
      <c r="H15" s="5">
        <f>E15/E16</f>
        <v>5.2447284922877957</v>
      </c>
    </row>
    <row r="16" spans="1:8" x14ac:dyDescent="0.2">
      <c r="A16" t="s">
        <v>24</v>
      </c>
      <c r="B16" s="1">
        <v>44558.811550925922</v>
      </c>
      <c r="C16" t="s">
        <v>18</v>
      </c>
      <c r="D16" t="s">
        <v>19</v>
      </c>
      <c r="E16" s="3">
        <v>8459.9231524081097</v>
      </c>
      <c r="F16" t="s">
        <v>17</v>
      </c>
      <c r="G16" s="4"/>
      <c r="H16" s="5"/>
    </row>
    <row r="17" spans="1:8" x14ac:dyDescent="0.2">
      <c r="A17" t="s">
        <v>25</v>
      </c>
      <c r="B17" s="1">
        <v>44560.888101851851</v>
      </c>
      <c r="C17" t="s">
        <v>12</v>
      </c>
      <c r="D17" t="s">
        <v>13</v>
      </c>
      <c r="E17" s="2">
        <v>500000</v>
      </c>
      <c r="F17" t="s">
        <v>11</v>
      </c>
      <c r="G17" t="s">
        <v>42</v>
      </c>
    </row>
    <row r="18" spans="1:8" x14ac:dyDescent="0.2">
      <c r="A18" t="s">
        <v>26</v>
      </c>
      <c r="B18" s="1">
        <v>44560.891643518517</v>
      </c>
      <c r="C18" t="s">
        <v>12</v>
      </c>
      <c r="D18" t="s">
        <v>13</v>
      </c>
      <c r="E18" s="2">
        <v>288070</v>
      </c>
      <c r="F18" t="s">
        <v>11</v>
      </c>
      <c r="G18" t="s">
        <v>46</v>
      </c>
    </row>
    <row r="19" spans="1:8" x14ac:dyDescent="0.2">
      <c r="A19" t="s">
        <v>27</v>
      </c>
      <c r="B19" s="1">
        <v>44560.891863425924</v>
      </c>
      <c r="C19" t="s">
        <v>12</v>
      </c>
      <c r="D19" t="s">
        <v>13</v>
      </c>
      <c r="E19" s="2">
        <v>36000</v>
      </c>
      <c r="F19" t="s">
        <v>11</v>
      </c>
      <c r="G19" s="4" t="s">
        <v>45</v>
      </c>
      <c r="H19" s="5">
        <f>E19/E20</f>
        <v>3742.3195129196515</v>
      </c>
    </row>
    <row r="20" spans="1:8" x14ac:dyDescent="0.2">
      <c r="A20" t="s">
        <v>27</v>
      </c>
      <c r="B20" s="1">
        <v>44560.891863425924</v>
      </c>
      <c r="C20" t="s">
        <v>29</v>
      </c>
      <c r="D20" t="s">
        <v>30</v>
      </c>
      <c r="E20">
        <v>9.6197023999999995</v>
      </c>
      <c r="F20" t="s">
        <v>28</v>
      </c>
      <c r="G20" s="4"/>
      <c r="H20" s="5"/>
    </row>
    <row r="21" spans="1:8" x14ac:dyDescent="0.2">
      <c r="A21" t="s">
        <v>31</v>
      </c>
      <c r="B21" s="1">
        <v>44560.892418981479</v>
      </c>
      <c r="C21" t="s">
        <v>29</v>
      </c>
      <c r="D21" t="s">
        <v>30</v>
      </c>
      <c r="E21">
        <v>9.6197023999999995</v>
      </c>
      <c r="F21" t="s">
        <v>28</v>
      </c>
      <c r="G21" t="s">
        <v>46</v>
      </c>
    </row>
    <row r="22" spans="1:8" x14ac:dyDescent="0.2">
      <c r="A22" t="s">
        <v>32</v>
      </c>
      <c r="B22" s="1">
        <v>44560.892569444448</v>
      </c>
      <c r="C22" t="s">
        <v>12</v>
      </c>
      <c r="D22" t="s">
        <v>13</v>
      </c>
      <c r="E22" s="2">
        <v>36000</v>
      </c>
      <c r="F22" t="s">
        <v>11</v>
      </c>
      <c r="G22" s="4" t="s">
        <v>47</v>
      </c>
      <c r="H22" s="5">
        <f>E22/E23</f>
        <v>47340.635214276277</v>
      </c>
    </row>
    <row r="23" spans="1:8" x14ac:dyDescent="0.2">
      <c r="A23" t="s">
        <v>32</v>
      </c>
      <c r="B23" s="1">
        <v>44560.892569444448</v>
      </c>
      <c r="C23" t="s">
        <v>34</v>
      </c>
      <c r="D23" t="s">
        <v>35</v>
      </c>
      <c r="E23">
        <v>0.76044606999999997</v>
      </c>
      <c r="F23" t="s">
        <v>33</v>
      </c>
      <c r="G23" s="4"/>
      <c r="H23" s="5"/>
    </row>
    <row r="24" spans="1:8" x14ac:dyDescent="0.2">
      <c r="A24" t="s">
        <v>36</v>
      </c>
      <c r="B24" s="1">
        <v>44560.895358796297</v>
      </c>
      <c r="C24" t="s">
        <v>34</v>
      </c>
      <c r="D24" t="s">
        <v>35</v>
      </c>
      <c r="E24">
        <v>0.76044606999999997</v>
      </c>
      <c r="F24" t="s">
        <v>33</v>
      </c>
      <c r="G24" t="s">
        <v>46</v>
      </c>
    </row>
    <row r="25" spans="1:8" x14ac:dyDescent="0.2">
      <c r="A25" t="s">
        <v>37</v>
      </c>
      <c r="B25" s="1">
        <v>44561.245046296295</v>
      </c>
      <c r="C25" t="s">
        <v>12</v>
      </c>
      <c r="D25" t="s">
        <v>13</v>
      </c>
      <c r="E25" s="2">
        <v>100000</v>
      </c>
      <c r="F25" t="s">
        <v>11</v>
      </c>
      <c r="G25" s="4" t="s">
        <v>44</v>
      </c>
      <c r="H25" s="5">
        <f>E25/E26</f>
        <v>4.9581282346909035</v>
      </c>
    </row>
    <row r="26" spans="1:8" x14ac:dyDescent="0.2">
      <c r="A26" t="s">
        <v>37</v>
      </c>
      <c r="B26" s="1">
        <v>44561.245046296295</v>
      </c>
      <c r="C26" t="s">
        <v>18</v>
      </c>
      <c r="D26" t="s">
        <v>19</v>
      </c>
      <c r="E26" s="3">
        <v>20168.9015020472</v>
      </c>
      <c r="F26" t="s">
        <v>17</v>
      </c>
      <c r="G26" s="4"/>
      <c r="H26" s="5"/>
    </row>
    <row r="27" spans="1:8" x14ac:dyDescent="0.2">
      <c r="A27" t="s">
        <v>38</v>
      </c>
      <c r="B27" s="1">
        <v>44561.246099537035</v>
      </c>
      <c r="C27" t="s">
        <v>12</v>
      </c>
      <c r="D27" t="s">
        <v>13</v>
      </c>
      <c r="E27" s="2">
        <v>100000</v>
      </c>
      <c r="F27" t="s">
        <v>11</v>
      </c>
      <c r="G27" s="4" t="s">
        <v>44</v>
      </c>
      <c r="H27" s="5">
        <f>E27/E28</f>
        <v>4.9810488420204413</v>
      </c>
    </row>
    <row r="28" spans="1:8" x14ac:dyDescent="0.2">
      <c r="A28" t="s">
        <v>38</v>
      </c>
      <c r="B28" s="1">
        <v>44561.246099537035</v>
      </c>
      <c r="C28" t="s">
        <v>18</v>
      </c>
      <c r="D28" t="s">
        <v>19</v>
      </c>
      <c r="E28" s="3">
        <v>20076.093042170902</v>
      </c>
      <c r="F28" t="s">
        <v>17</v>
      </c>
      <c r="G28" s="4"/>
      <c r="H28" s="5"/>
    </row>
    <row r="29" spans="1:8" x14ac:dyDescent="0.2">
      <c r="A29" t="s">
        <v>39</v>
      </c>
      <c r="B29" s="1">
        <v>44561.246712962966</v>
      </c>
      <c r="C29" t="s">
        <v>12</v>
      </c>
      <c r="D29" t="s">
        <v>13</v>
      </c>
      <c r="E29" s="3">
        <v>175018.053395</v>
      </c>
      <c r="F29" t="s">
        <v>11</v>
      </c>
      <c r="G29" s="4" t="s">
        <v>44</v>
      </c>
      <c r="H29" s="5">
        <f>E29/E30</f>
        <v>5.0179550795541044</v>
      </c>
    </row>
    <row r="30" spans="1:8" x14ac:dyDescent="0.2">
      <c r="A30" t="s">
        <v>39</v>
      </c>
      <c r="B30" s="1">
        <v>44561.246712962966</v>
      </c>
      <c r="C30" t="s">
        <v>18</v>
      </c>
      <c r="D30" t="s">
        <v>19</v>
      </c>
      <c r="E30" s="3">
        <v>34878.361926379002</v>
      </c>
      <c r="F30" t="s">
        <v>17</v>
      </c>
      <c r="G30" s="4"/>
      <c r="H30" s="5"/>
    </row>
    <row r="31" spans="1:8" x14ac:dyDescent="0.2">
      <c r="A31" t="s">
        <v>40</v>
      </c>
      <c r="B31" s="1">
        <v>44561.250335648147</v>
      </c>
      <c r="C31" t="s">
        <v>18</v>
      </c>
      <c r="D31" t="s">
        <v>19</v>
      </c>
      <c r="E31" s="2">
        <v>166068</v>
      </c>
      <c r="F31" t="s">
        <v>17</v>
      </c>
      <c r="G31" t="s">
        <v>46</v>
      </c>
    </row>
    <row r="34" spans="1:3" x14ac:dyDescent="0.2">
      <c r="A34" t="s">
        <v>48</v>
      </c>
      <c r="B34" s="6">
        <f>E2+E3+E4+E5+E14+E17</f>
        <v>1440353.4694429999</v>
      </c>
    </row>
    <row r="35" spans="1:3" x14ac:dyDescent="0.2">
      <c r="A35" t="s">
        <v>49</v>
      </c>
      <c r="B35" s="6">
        <f>E6+E8+E10+E12+E16+E26+E28+E30</f>
        <v>207586.16024057977</v>
      </c>
    </row>
    <row r="36" spans="1:3" x14ac:dyDescent="0.2">
      <c r="A36" t="s">
        <v>50</v>
      </c>
      <c r="B36" s="6">
        <f>E31</f>
        <v>166068</v>
      </c>
    </row>
    <row r="37" spans="1:3" x14ac:dyDescent="0.2">
      <c r="A37" t="s">
        <v>51</v>
      </c>
      <c r="B37" s="6">
        <f>B35-B36</f>
        <v>41518.160240579775</v>
      </c>
    </row>
    <row r="38" spans="1:3" x14ac:dyDescent="0.2">
      <c r="B38" s="6"/>
    </row>
    <row r="39" spans="1:3" x14ac:dyDescent="0.2">
      <c r="A39" t="s">
        <v>52</v>
      </c>
      <c r="B39" s="2">
        <f>E18</f>
        <v>288070</v>
      </c>
      <c r="C39" s="7">
        <f>B39/B34</f>
        <v>0.1999995182511691</v>
      </c>
    </row>
    <row r="40" spans="1:3" x14ac:dyDescent="0.2">
      <c r="A40" t="s">
        <v>53</v>
      </c>
      <c r="B40" s="2">
        <f>E19+E22</f>
        <v>72000</v>
      </c>
      <c r="C40" s="7">
        <f>B40/B34</f>
        <v>4.998772976736271E-2</v>
      </c>
    </row>
    <row r="41" spans="1:3" x14ac:dyDescent="0.2">
      <c r="A41" t="s">
        <v>54</v>
      </c>
      <c r="B41" s="6">
        <f>(E7+E9+E11+E13+E15+E25+E27+E29)*80%</f>
        <v>864226.77555439994</v>
      </c>
      <c r="C41" s="7">
        <f>B41/B34</f>
        <v>0.6000102015851746</v>
      </c>
    </row>
    <row r="42" spans="1:3" x14ac:dyDescent="0.2">
      <c r="A42" t="s">
        <v>55</v>
      </c>
      <c r="B42" s="6">
        <f>(E7+E9+E11+E13+E15+E25+E27+E29)*20%</f>
        <v>216056.69388859998</v>
      </c>
      <c r="C42" s="7">
        <f>B42/B34</f>
        <v>0.15000255039629365</v>
      </c>
    </row>
  </sheetData>
  <mergeCells count="20">
    <mergeCell ref="G29:G30"/>
    <mergeCell ref="H29:H30"/>
    <mergeCell ref="G22:G23"/>
    <mergeCell ref="H22:H23"/>
    <mergeCell ref="G25:G26"/>
    <mergeCell ref="H25:H26"/>
    <mergeCell ref="G27:G28"/>
    <mergeCell ref="H27:H28"/>
    <mergeCell ref="G12:G13"/>
    <mergeCell ref="H12:H13"/>
    <mergeCell ref="G15:G16"/>
    <mergeCell ref="H15:H16"/>
    <mergeCell ref="G19:G20"/>
    <mergeCell ref="H19:H20"/>
    <mergeCell ref="G6:G7"/>
    <mergeCell ref="H6:H7"/>
    <mergeCell ref="G8:G9"/>
    <mergeCell ref="H8:H9"/>
    <mergeCell ref="G10:G11"/>
    <mergeCell ref="H10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export_address_token_0xde741b4f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Lenneke</cp:lastModifiedBy>
  <dcterms:created xsi:type="dcterms:W3CDTF">2022-01-06T08:44:29Z</dcterms:created>
  <dcterms:modified xsi:type="dcterms:W3CDTF">2022-01-06T08:56:57Z</dcterms:modified>
</cp:coreProperties>
</file>